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Západ\23. 39918-2 Tvořihráz\soupis prací\"/>
    </mc:Choice>
  </mc:AlternateContent>
  <bookViews>
    <workbookView xWindow="240" yWindow="120" windowWidth="14940" windowHeight="9225" activeTab="2"/>
  </bookViews>
  <sheets>
    <sheet name="Rekapitulace" sheetId="4" r:id="rId1"/>
    <sheet name="000_Ostatní + Vedlejší" sheetId="2" r:id="rId2"/>
    <sheet name="SO 201" sheetId="3" r:id="rId3"/>
  </sheets>
  <calcPr calcId="162913"/>
  <webPublishing codePage="0"/>
</workbook>
</file>

<file path=xl/calcChain.xml><?xml version="1.0" encoding="utf-8"?>
<calcChain xmlns="http://schemas.openxmlformats.org/spreadsheetml/2006/main">
  <c r="I22" i="2" l="1"/>
  <c r="I18" i="2"/>
  <c r="I14" i="2"/>
  <c r="I10" i="2"/>
  <c r="I9" i="2" l="1"/>
  <c r="C10" i="4" s="1"/>
  <c r="D10" i="4" l="1"/>
  <c r="E10" i="4" s="1"/>
  <c r="I79" i="3"/>
  <c r="N79" i="3" s="1"/>
  <c r="I75" i="3"/>
  <c r="N75" i="3" s="1"/>
  <c r="I71" i="3"/>
  <c r="N71" i="3" s="1"/>
  <c r="I67" i="3"/>
  <c r="I62" i="3"/>
  <c r="N62" i="3" s="1"/>
  <c r="Q61" i="3" s="1"/>
  <c r="N61" i="3" s="1"/>
  <c r="I57" i="3"/>
  <c r="N57" i="3" s="1"/>
  <c r="Q56" i="3" s="1"/>
  <c r="N56" i="3" s="1"/>
  <c r="I52" i="3"/>
  <c r="N52" i="3" s="1"/>
  <c r="I48" i="3"/>
  <c r="N48" i="3" s="1"/>
  <c r="I44" i="3"/>
  <c r="N44" i="3" s="1"/>
  <c r="I40" i="3"/>
  <c r="I35" i="3"/>
  <c r="N35" i="3" s="1"/>
  <c r="Q34" i="3" s="1"/>
  <c r="N34" i="3" s="1"/>
  <c r="I30" i="3"/>
  <c r="N30" i="3" s="1"/>
  <c r="I26" i="3"/>
  <c r="N26" i="3" s="1"/>
  <c r="I22" i="3"/>
  <c r="N22" i="3" s="1"/>
  <c r="I18" i="3"/>
  <c r="N18" i="3" s="1"/>
  <c r="I14" i="3"/>
  <c r="N14" i="3" s="1"/>
  <c r="I9" i="3"/>
  <c r="N9" i="3" s="1"/>
  <c r="Q8" i="3" s="1"/>
  <c r="N8" i="3" s="1"/>
  <c r="Q9" i="2"/>
  <c r="N9" i="2" s="1"/>
  <c r="N2" i="2" s="1"/>
  <c r="P66" i="3" l="1"/>
  <c r="I66" i="3" s="1"/>
  <c r="P56" i="3"/>
  <c r="I56" i="3" s="1"/>
  <c r="P39" i="3"/>
  <c r="I39" i="3" s="1"/>
  <c r="Q13" i="3"/>
  <c r="N13" i="3" s="1"/>
  <c r="P61" i="3"/>
  <c r="I61" i="3" s="1"/>
  <c r="N67" i="3"/>
  <c r="Q66" i="3" s="1"/>
  <c r="N66" i="3" s="1"/>
  <c r="P34" i="3"/>
  <c r="I34" i="3" s="1"/>
  <c r="N40" i="3"/>
  <c r="Q39" i="3" s="1"/>
  <c r="N39" i="3" s="1"/>
  <c r="P13" i="3"/>
  <c r="I13" i="3" s="1"/>
  <c r="P9" i="2"/>
  <c r="I3" i="2" s="1"/>
  <c r="P8" i="3"/>
  <c r="I8" i="3" s="1"/>
  <c r="N2" i="3" l="1"/>
  <c r="I3" i="3"/>
  <c r="C11" i="4" s="1"/>
  <c r="D11" i="4" s="1"/>
  <c r="E11" i="4" s="1"/>
  <c r="C7" i="4" s="1"/>
  <c r="C6" i="4" l="1"/>
</calcChain>
</file>

<file path=xl/sharedStrings.xml><?xml version="1.0" encoding="utf-8"?>
<sst xmlns="http://schemas.openxmlformats.org/spreadsheetml/2006/main" count="368" uniqueCount="167">
  <si>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</si>
  <si>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</si>
  <si>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</si>
  <si>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</si>
  <si>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</si>
  <si>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</si>
  <si>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MOST ev. č. 39918-2 TVOŘIHRÁZ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</si>
  <si>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</si>
  <si>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</si>
  <si>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</si>
  <si>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</si>
  <si>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</si>
  <si>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</si>
  <si>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</si>
  <si>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</si>
  <si>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</si>
  <si>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</si>
  <si>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</si>
  <si>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</si>
  <si>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</si>
  <si>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</si>
  <si>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</si>
  <si>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</si>
  <si>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</si>
  <si>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</si>
  <si>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</si>
  <si>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</si>
  <si>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</si>
  <si>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</si>
  <si>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</si>
  <si>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</si>
  <si>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</si>
  <si>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</si>
  <si>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</si>
  <si>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</si>
  <si>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</si>
  <si>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11</t>
  </si>
  <si>
    <t>SD</t>
  </si>
  <si>
    <t>Všeobecné konstrukce a práce</t>
  </si>
  <si>
    <t>P</t>
  </si>
  <si>
    <t/>
  </si>
  <si>
    <t>KPL</t>
  </si>
  <si>
    <t>PP</t>
  </si>
  <si>
    <t>VV</t>
  </si>
  <si>
    <t>TS</t>
  </si>
  <si>
    <t>Vedlejší</t>
  </si>
  <si>
    <t>00003</t>
  </si>
  <si>
    <t>R</t>
  </si>
  <si>
    <t>SO 201</t>
  </si>
  <si>
    <t>014102</t>
  </si>
  <si>
    <t>POPLATKY ZA SKLÁDKU</t>
  </si>
  <si>
    <t>T</t>
  </si>
  <si>
    <t>zemina, kamení</t>
  </si>
  <si>
    <t>"12960" 
3,65*2,00=7,300 [A] 
"131738" 
2,004*2,00=4,008 [B] 
celkem: A+B=11,308 [C]</t>
  </si>
  <si>
    <t>zahrnuje veškeré poplatky provozovateli skládky související s uložením odpadu na skládce.</t>
  </si>
  <si>
    <t>Zemní práce</t>
  </si>
  <si>
    <t>12960</t>
  </si>
  <si>
    <t>ČIŠTĚNÍ VODOTEČÍ A MELIORAČ KANÁLŮ OD NÁNOSŮ</t>
  </si>
  <si>
    <t>M3</t>
  </si>
  <si>
    <t>vyčištění nánosů v korytě tl. 100 mm 
včetně odvozu a uložení na skládku ve vzdálenosti 18 km  
zaměřeno na stavbě</t>
  </si>
  <si>
    <t>36,50*0,10=3,650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</si>
  <si>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</si>
  <si>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131731</t>
  </si>
  <si>
    <t>HLOUBENÍ JAM ZAPAŽ I NEPAŽ TŘ. I, ODVOZ DO 1KM</t>
  </si>
  <si>
    <t>odkop svahů na povodní straně pro budování gabionových opěrných zídek 
materiál z výkopu bude použit zpět k obsypu gaionových zídek (pol. č. 17511) 
zaměřeno na stavbě</t>
  </si>
  <si>
    <t>(1,20*0,70*1,80)*2=3,024 [A] 
-2,004=-2,004 [B] 
A+B=1,020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</si>
  <si>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</si>
  <si>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131738</t>
  </si>
  <si>
    <t>HLOUBENÍ JAM ZAPAŽ I NEPAŽ TŘ. I, ODVOZ DO 20KM</t>
  </si>
  <si>
    <t>odkop svahů na povodní straně pro budování gabionových opěrných zídek 
zaměřeno na stavbě</t>
  </si>
  <si>
    <t>(1,20*0,70*1,80)*2=3,024 [A] 
-1,020=-1,020 [B] 
A+B=2,004 [C]</t>
  </si>
  <si>
    <t>17120</t>
  </si>
  <si>
    <t>ULOŽENÍ SYPANINY DO NÁSYPŮ A NA SKLÁDKY BEZ ZHUTNĚNÍ</t>
  </si>
  <si>
    <t>uložení na skládku</t>
  </si>
  <si>
    <t>"131738" 
2,004=2,004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</si>
  <si>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</si>
  <si>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</si>
  <si>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</si>
  <si>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obsyp gabionových zdí výkopkem (viz. pol. č. 131731) 
zaměřeno na stavbě</t>
  </si>
  <si>
    <t>(0,20*0,50+0,20*1,20)*1,50*2=1,020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</si>
  <si>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</si>
  <si>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Svislé konstrukce</t>
  </si>
  <si>
    <t>7</t>
  </si>
  <si>
    <t>3272A4</t>
  </si>
  <si>
    <t>ZDI OPĚR, ZÁRUB, NÁBŘEŽ Z GABIONŮ RUČNĚ ROVNANÝCH, DRÁT O2,7MM, POVRCHOVÁ ÚPRAVA Zn + Al</t>
  </si>
  <si>
    <t>včetně proštěrkování na horním povrchu gabionu 
zaměřeno na stavbě</t>
  </si>
  <si>
    <t>(1,00*0,50*1,50)*2=1,500 [A]</t>
  </si>
  <si>
    <t>- položka zahrnuje dodávku a osazení drátěných košů s výplní lomovým kamenem. 
- gabionové matrace se vykazují v pol.č.2722**.</t>
  </si>
  <si>
    <t>Vodorovné konstrukce</t>
  </si>
  <si>
    <t>8</t>
  </si>
  <si>
    <t>451313</t>
  </si>
  <si>
    <t>PODKLADNÍ A VÝPLŇOVÉ VRSTVY Z PROSTÉHO BETONU C16/20</t>
  </si>
  <si>
    <t>podkladní beton pod gabiony z prostého betonu C16/20, tl. 100 mm 
zaměřeno na stavbě</t>
  </si>
  <si>
    <t>(1,20*0,70*0,10)*2=0,168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</si>
  <si>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</si>
  <si>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451384</t>
  </si>
  <si>
    <t>PODKL VRSTVY ZE ŽELEZOBET DO C25/30 VČET VÝZTUŽE</t>
  </si>
  <si>
    <t>betonáž desky v korytě včetně dodání a výztužení kari sítí (100/100/8 mm), beton C25/30 - XF3, tl. 120 mm 
zaměřeno na stavbě</t>
  </si>
  <si>
    <t>36,50*0,12=4,380 [A]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</si>
  <si>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</si>
  <si>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457313</t>
  </si>
  <si>
    <t>VYROVNÁVACÍ A SPÁDOVÝ PROSTÝ BETON C16/20</t>
  </si>
  <si>
    <t>předvyrovnání stávajících nerovností dna koryta betonem C16/20 
zaměřeno na stavbě</t>
  </si>
  <si>
    <t>36,50*0,15=5,475 [A]</t>
  </si>
  <si>
    <t>betonáž spádových klínů pod ŽB desku koryta z betonu C16/20, tl. 0-60 mm 
zaměřeno na stavbě</t>
  </si>
  <si>
    <t>(36,50*0,06)/2=1,095 [A]</t>
  </si>
  <si>
    <t>Úpravy povrchů, podlahy, výplně otvorů</t>
  </si>
  <si>
    <t>12</t>
  </si>
  <si>
    <t>62745</t>
  </si>
  <si>
    <t>SPÁROVÁNÍ STARÉHO ZDIVA CEMENTOVOU MALTOU</t>
  </si>
  <si>
    <t>M2</t>
  </si>
  <si>
    <t>spárování kamenných částí opěr sanační maltou 
včetně vyškrábání spár do hl. 20 mm, odvoz a likvidace vzniklého odpadu v režii zhotovitele 
zaměřeno na stavbě</t>
  </si>
  <si>
    <t>(6,80*1,20)*2=16,320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</si>
  <si>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</si>
  <si>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</si>
  <si>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13</t>
  </si>
  <si>
    <t>78312</t>
  </si>
  <si>
    <t>PROTIKOROZ OCHRANA OCEL KONSTR NÁTĚREM VÍCEVRST</t>
  </si>
  <si>
    <t>1 x základ, 2 x vrchní nátěr (RAL 5017) 
k pol .č. 9112B1 
zaměřeno na stavbě</t>
  </si>
  <si>
    <t>8*1,10=8,800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</si>
  <si>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</si>
  <si>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</si>
  <si>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14</t>
  </si>
  <si>
    <t>9112B1</t>
  </si>
  <si>
    <t>ZÁBRADLÍ MOSTNÍ SE SVISLOU VÝPLNÍ - DODÁVKA A MONTÁŽ</t>
  </si>
  <si>
    <t>M</t>
  </si>
  <si>
    <t>nové ocel. mostní zábradlí, výška 1,10 m, délka 4,20 m vlevo a 3,80 m vpravo 
madlo a sloupky U100, svislá výplň - pásovina 50/8, ostatní dle VL4-507.1 
zaměřeno na stavbě</t>
  </si>
  <si>
    <t>4,20+3,80=8,000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</si>
  <si>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</si>
  <si>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15</t>
  </si>
  <si>
    <t>9112B3</t>
  </si>
  <si>
    <t>ZÁBRADLÍ MOSTNÍ SE SVISLOU VÝPLNÍ - DEMONTÁŽ S PŘESUNEM</t>
  </si>
  <si>
    <t>odstranění včetně odvozu a likvidace v režii zhotovitele 
zaměřeno na stavbě</t>
  </si>
  <si>
    <t>položka zahrnuje: 
- demontáž a odstranění zařízení 
- jeho odvoz na předepsané místo</t>
  </si>
  <si>
    <t>16</t>
  </si>
  <si>
    <t>938444</t>
  </si>
  <si>
    <t>OČIŠTĚNÍ ZDIVA OTRYSKÁNÍM TLAKOVOU VODOU PŘES 1000 BARŮ</t>
  </si>
  <si>
    <t>otryskání kamenných opěr  
včetně odvozu a likvidace vzniklého odpadu v režii zhotovitele 
zaměřeno na stavbě</t>
  </si>
  <si>
    <t>(10,80*1,60)*2=34,560 [A]</t>
  </si>
  <si>
    <t>položka zahrnuje očištění předepsaným způsobem včetně odklizení vzniklého odpadu</t>
  </si>
  <si>
    <t>17</t>
  </si>
  <si>
    <t>97811</t>
  </si>
  <si>
    <t>OTLUČENÍ OMÍTKY</t>
  </si>
  <si>
    <t>ruční osekání zbývajících omítek kamenných částí opěr 
zaměřeno na stavbě</t>
  </si>
  <si>
    <t>6,80*1,20=8,160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</si>
  <si>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</si>
  <si>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00001</t>
  </si>
  <si>
    <t>Vytyčení obvodu prostoru staveniště</t>
  </si>
  <si>
    <t>00002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</si>
  <si>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</si>
  <si>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</si>
  <si>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</si>
  <si>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</si>
  <si>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</si>
  <si>
    <t>zahrnuje veškeré náklady spojené s objednatelem požadovanými pracemi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</si>
  <si>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</si>
  <si>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</si>
  <si>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</si>
  <si>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</si>
  <si>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</si>
  <si>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</si>
  <si>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</si>
  <si>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</si>
  <si>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</si>
  <si>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</si>
  <si>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Stavba:    MOST ev. č. 39918-2 TVOŘIHRÁZ</t>
  </si>
  <si>
    <t xml:space="preserve"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</si>
</sst>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3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  <xf numFmtId="0" fontId="7" fillId="0" borderId="0">
      <alignment vertical="center"/>
    </xf>
  </cellStyleXfs>
  <cellXfs count="6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9" fontId="7" fillId="0" borderId="1" xfId="6" applyNumberFormat="1" applyFont="1" applyBorder="1" applyAlignment="1">
      <alignment horizontal="right"/>
    </xf>
    <xf numFmtId="4" fontId="7" fillId="4" borderId="1" xfId="6" applyNumberFormat="1" applyFont="1" applyFill="1" applyBorder="1" applyAlignment="1">
      <alignment horizontal="center"/>
    </xf>
    <xf numFmtId="0" fontId="7" fillId="0" borderId="0" xfId="7" applyAlignment="1"/>
    <xf numFmtId="0" fontId="8" fillId="0" borderId="1" xfId="6" applyFont="1" applyBorder="1" applyAlignment="1">
      <alignment horizontal="left" vertical="center" wrapText="1"/>
    </xf>
    <xf numFmtId="49" fontId="7" fillId="0" borderId="1" xfId="6" applyNumberFormat="1" applyFont="1" applyBorder="1" applyAlignment="1">
      <alignment horizontal="right" vertical="center"/>
    </xf>
    <xf numFmtId="0" fontId="7" fillId="0" borderId="1" xfId="7" applyBorder="1" applyAlignment="1">
      <alignment horizontal="right" vertical="center"/>
    </xf>
    <xf numFmtId="0" fontId="7" fillId="0" borderId="1" xfId="7" applyBorder="1">
      <alignment vertical="center"/>
    </xf>
    <xf numFmtId="0" fontId="7" fillId="0" borderId="1" xfId="7" applyBorder="1" applyAlignment="1">
      <alignment vertical="center" wrapText="1"/>
    </xf>
    <xf numFmtId="0" fontId="7" fillId="0" borderId="1" xfId="7" applyBorder="1" applyAlignment="1">
      <alignment horizontal="center" vertical="center"/>
    </xf>
    <xf numFmtId="164" fontId="7" fillId="0" borderId="1" xfId="7" applyNumberFormat="1" applyBorder="1" applyAlignment="1">
      <alignment horizontal="center" vertical="center"/>
    </xf>
    <xf numFmtId="4" fontId="7" fillId="4" borderId="1" xfId="7" applyNumberFormat="1" applyFill="1" applyBorder="1" applyAlignment="1" applyProtection="1">
      <alignment horizontal="center" vertical="center"/>
      <protection locked="0"/>
    </xf>
    <xf numFmtId="4" fontId="7" fillId="0" borderId="1" xfId="7" applyNumberFormat="1" applyBorder="1" applyAlignment="1">
      <alignment horizontal="center" vertical="center"/>
    </xf>
    <xf numFmtId="0" fontId="7" fillId="0" borderId="0" xfId="7">
      <alignment vertical="center"/>
    </xf>
    <xf numFmtId="0" fontId="7" fillId="0" borderId="1" xfId="7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7" fillId="0" borderId="1" xfId="8" applyBorder="1" applyAlignment="1">
      <alignment horizontal="right" vertical="center"/>
    </xf>
    <xf numFmtId="49" fontId="7" fillId="0" borderId="1" xfId="8" applyNumberFormat="1" applyBorder="1" applyAlignment="1">
      <alignment horizontal="right" vertical="center"/>
    </xf>
    <xf numFmtId="0" fontId="7" fillId="0" borderId="1" xfId="8" applyBorder="1" applyAlignment="1">
      <alignment horizontal="center" vertical="center"/>
    </xf>
    <xf numFmtId="164" fontId="7" fillId="0" borderId="1" xfId="8" applyNumberFormat="1" applyBorder="1" applyAlignment="1">
      <alignment horizontal="center" vertical="center"/>
    </xf>
    <xf numFmtId="4" fontId="7" fillId="4" borderId="1" xfId="8" applyNumberFormat="1" applyFill="1" applyBorder="1" applyAlignment="1">
      <alignment horizontal="center" vertical="center"/>
    </xf>
    <xf numFmtId="4" fontId="7" fillId="0" borderId="6" xfId="8" applyNumberFormat="1" applyBorder="1" applyAlignment="1">
      <alignment horizontal="center" vertical="center"/>
    </xf>
    <xf numFmtId="0" fontId="7" fillId="0" borderId="1" xfId="7" applyBorder="1" applyAlignment="1">
      <alignment horizontal="left" vertical="top" wrapText="1"/>
    </xf>
    <xf numFmtId="0" fontId="7" fillId="2" borderId="0" xfId="7" applyFill="1">
      <alignment vertical="center"/>
    </xf>
    <xf numFmtId="0" fontId="11" fillId="2" borderId="0" xfId="7" applyFont="1" applyFill="1" applyAlignment="1">
      <alignment horizontal="right" vertical="center"/>
    </xf>
    <xf numFmtId="4" fontId="11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2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9" fillId="2" borderId="0" xfId="7" applyFont="1" applyFill="1" applyAlignment="1">
      <alignment horizontal="center" vertical="center"/>
    </xf>
    <xf numFmtId="0" fontId="10" fillId="2" borderId="0" xfId="7" applyFont="1" applyFill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114300</xdr:rowOff>
    </xdr:from>
    <xdr:to>
      <xdr:col>0</xdr:col>
      <xdr:colOff>1524000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14300"/>
          <a:ext cx="1333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J30" sqref="J30"/>
    </sheetView>
  </sheetViews>
  <sheetFormatPr defaultRowHeight="12.75" x14ac:dyDescent="0.2"/>
  <cols>
    <col min="1" max="1" width="25.7109375" customWidth="1"/>
    <col min="2" max="2" width="66.7109375" customWidth="1"/>
    <col min="3" max="5" width="20.7109375" customWidth="1"/>
  </cols>
  <sheetData>
    <row r="1" spans="1:5" x14ac:dyDescent="0.2">
      <c r="A1" s="59"/>
      <c r="B1" s="51"/>
      <c r="C1" s="51"/>
      <c r="D1" s="51"/>
      <c r="E1" s="51"/>
    </row>
    <row r="2" spans="1:5" x14ac:dyDescent="0.2">
      <c r="A2" s="59"/>
      <c r="B2" s="60" t="s">
        <v>155</v>
      </c>
      <c r="C2" s="51"/>
      <c r="D2" s="51"/>
      <c r="E2" s="51"/>
    </row>
    <row r="3" spans="1:5" x14ac:dyDescent="0.2">
      <c r="A3" s="59"/>
      <c r="B3" s="59"/>
      <c r="C3" s="51"/>
      <c r="D3" s="51"/>
      <c r="E3" s="51"/>
    </row>
    <row r="4" spans="1:5" ht="20.25" x14ac:dyDescent="0.2">
      <c r="A4" s="51"/>
      <c r="B4" s="61" t="s">
        <v>165</v>
      </c>
      <c r="C4" s="59"/>
      <c r="D4" s="59"/>
      <c r="E4" s="51"/>
    </row>
    <row r="5" spans="1:5" x14ac:dyDescent="0.2">
      <c r="A5" s="51"/>
      <c r="B5" s="59" t="s">
        <v>156</v>
      </c>
      <c r="C5" s="59"/>
      <c r="D5" s="59"/>
      <c r="E5" s="51"/>
    </row>
    <row r="6" spans="1:5" x14ac:dyDescent="0.2">
      <c r="A6" s="51"/>
      <c r="B6" s="52" t="s">
        <v>157</v>
      </c>
      <c r="C6" s="53">
        <f>SUM(C10:C11)</f>
        <v>0</v>
      </c>
      <c r="D6" s="51"/>
      <c r="E6" s="51"/>
    </row>
    <row r="7" spans="1:5" x14ac:dyDescent="0.2">
      <c r="A7" s="51"/>
      <c r="B7" s="52" t="s">
        <v>158</v>
      </c>
      <c r="C7" s="53">
        <f>SUM(E10:E11)</f>
        <v>0</v>
      </c>
      <c r="D7" s="51"/>
      <c r="E7" s="51"/>
    </row>
    <row r="8" spans="1:5" x14ac:dyDescent="0.2">
      <c r="A8" s="54"/>
      <c r="B8" s="54"/>
      <c r="C8" s="54"/>
      <c r="D8" s="54"/>
      <c r="E8" s="54"/>
    </row>
    <row r="9" spans="1:5" x14ac:dyDescent="0.2">
      <c r="A9" s="55" t="s">
        <v>159</v>
      </c>
      <c r="B9" s="55" t="s">
        <v>160</v>
      </c>
      <c r="C9" s="55" t="s">
        <v>161</v>
      </c>
      <c r="D9" s="55" t="s">
        <v>162</v>
      </c>
      <c r="E9" s="55" t="s">
        <v>163</v>
      </c>
    </row>
    <row r="10" spans="1:5" x14ac:dyDescent="0.2">
      <c r="A10" s="56" t="s">
        <v>164</v>
      </c>
      <c r="B10" s="56" t="s">
        <v>18</v>
      </c>
      <c r="C10" s="57">
        <f>'000_Ostatní + Vedlejší'!I9</f>
        <v>0</v>
      </c>
      <c r="D10" s="57">
        <f>(C10*21)/100</f>
        <v>0</v>
      </c>
      <c r="E10" s="57">
        <f>C10+D10</f>
        <v>0</v>
      </c>
    </row>
    <row r="11" spans="1:5" x14ac:dyDescent="0.2">
      <c r="A11" s="56" t="s">
        <v>48</v>
      </c>
      <c r="B11" s="58" t="s">
        <v>6</v>
      </c>
      <c r="C11" s="57">
        <f>'SO 201'!I3</f>
        <v>0</v>
      </c>
      <c r="D11" s="57">
        <f>(C11*21)/100</f>
        <v>0</v>
      </c>
      <c r="E11" s="57">
        <f>C11+D11</f>
        <v>0</v>
      </c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workbookViewId="0">
      <pane ySplit="8" topLeftCell="A9" activePane="bottomLeft" state="frozen"/>
      <selection pane="bottomLeft" activeCell="H22" sqref="H2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16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N2" t="e">
        <f>0+N9</f>
        <v>#REF!</v>
      </c>
      <c r="O2" t="s">
        <v>16</v>
      </c>
    </row>
    <row r="3" spans="1:17" ht="15" customHeight="1" x14ac:dyDescent="0.25">
      <c r="A3" t="s">
        <v>1</v>
      </c>
      <c r="B3" s="7" t="s">
        <v>4</v>
      </c>
      <c r="C3" s="63" t="s">
        <v>5</v>
      </c>
      <c r="D3" s="64"/>
      <c r="E3" s="8" t="s">
        <v>6</v>
      </c>
      <c r="F3" s="1"/>
      <c r="G3" s="4"/>
      <c r="H3" s="3" t="s">
        <v>45</v>
      </c>
      <c r="I3" s="26">
        <f>0+I9</f>
        <v>0</v>
      </c>
      <c r="N3" t="s">
        <v>13</v>
      </c>
      <c r="O3" t="s">
        <v>17</v>
      </c>
    </row>
    <row r="4" spans="1:17" ht="15" customHeight="1" x14ac:dyDescent="0.25">
      <c r="A4" t="s">
        <v>7</v>
      </c>
      <c r="B4" s="7" t="s">
        <v>8</v>
      </c>
      <c r="C4" s="63" t="s">
        <v>9</v>
      </c>
      <c r="D4" s="64"/>
      <c r="E4" s="8" t="s">
        <v>10</v>
      </c>
      <c r="F4" s="1"/>
      <c r="G4" s="1"/>
      <c r="H4" s="6"/>
      <c r="I4" s="6"/>
      <c r="N4" t="s">
        <v>14</v>
      </c>
      <c r="O4" t="s">
        <v>17</v>
      </c>
    </row>
    <row r="5" spans="1:17" ht="12.75" customHeight="1" x14ac:dyDescent="0.25">
      <c r="A5" t="s">
        <v>11</v>
      </c>
      <c r="B5" s="10" t="s">
        <v>12</v>
      </c>
      <c r="C5" s="65" t="s">
        <v>45</v>
      </c>
      <c r="D5" s="66"/>
      <c r="E5" s="11" t="s">
        <v>18</v>
      </c>
      <c r="F5" s="5"/>
      <c r="G5" s="5"/>
      <c r="H5" s="5"/>
      <c r="I5" s="5"/>
      <c r="N5" t="s">
        <v>15</v>
      </c>
      <c r="O5" t="s">
        <v>17</v>
      </c>
    </row>
    <row r="6" spans="1:17" ht="12.75" customHeight="1" x14ac:dyDescent="0.2">
      <c r="A6" s="62" t="s">
        <v>19</v>
      </c>
      <c r="B6" s="62" t="s">
        <v>21</v>
      </c>
      <c r="C6" s="62" t="s">
        <v>23</v>
      </c>
      <c r="D6" s="62" t="s">
        <v>24</v>
      </c>
      <c r="E6" s="62" t="s">
        <v>25</v>
      </c>
      <c r="F6" s="62" t="s">
        <v>27</v>
      </c>
      <c r="G6" s="62" t="s">
        <v>29</v>
      </c>
      <c r="H6" s="62" t="s">
        <v>31</v>
      </c>
      <c r="I6" s="62"/>
    </row>
    <row r="7" spans="1:17" ht="12.75" customHeight="1" x14ac:dyDescent="0.2">
      <c r="A7" s="62"/>
      <c r="B7" s="62"/>
      <c r="C7" s="62"/>
      <c r="D7" s="62"/>
      <c r="E7" s="62"/>
      <c r="F7" s="62"/>
      <c r="G7" s="62"/>
      <c r="H7" s="9" t="s">
        <v>32</v>
      </c>
      <c r="I7" s="9" t="s">
        <v>34</v>
      </c>
    </row>
    <row r="8" spans="1:17" ht="12.75" customHeight="1" x14ac:dyDescent="0.2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7" ht="12.75" customHeight="1" x14ac:dyDescent="0.2">
      <c r="A9" s="13" t="s">
        <v>37</v>
      </c>
      <c r="B9" s="13"/>
      <c r="C9" s="14" t="s">
        <v>20</v>
      </c>
      <c r="D9" s="13"/>
      <c r="E9" s="15" t="s">
        <v>38</v>
      </c>
      <c r="F9" s="13"/>
      <c r="G9" s="13"/>
      <c r="H9" s="13"/>
      <c r="I9" s="16">
        <f>I10+I14+I18+I22</f>
        <v>0</v>
      </c>
      <c r="N9" t="e">
        <f>0+Q9</f>
        <v>#REF!</v>
      </c>
      <c r="P9" t="e">
        <f>0+#REF!</f>
        <v>#REF!</v>
      </c>
      <c r="Q9" t="e">
        <f>0+#REF!</f>
        <v>#REF!</v>
      </c>
    </row>
    <row r="10" spans="1:17" ht="12.75" customHeight="1" x14ac:dyDescent="0.2">
      <c r="B10" s="17">
        <v>1</v>
      </c>
      <c r="C10" s="29" t="s">
        <v>146</v>
      </c>
      <c r="D10" s="12" t="s">
        <v>47</v>
      </c>
      <c r="E10" s="18" t="s">
        <v>147</v>
      </c>
      <c r="F10" s="19" t="s">
        <v>41</v>
      </c>
      <c r="G10" s="20">
        <v>1</v>
      </c>
      <c r="H10" s="30">
        <v>0</v>
      </c>
      <c r="I10" s="21">
        <f>ROUND(ROUND(H10,2)*ROUND(G10,3),2)</f>
        <v>0</v>
      </c>
    </row>
    <row r="11" spans="1:17" ht="12.75" customHeight="1" x14ac:dyDescent="0.2">
      <c r="B11" s="31"/>
      <c r="C11" s="31"/>
      <c r="D11" s="31"/>
      <c r="E11" s="23" t="s">
        <v>40</v>
      </c>
      <c r="F11" s="31"/>
      <c r="G11" s="31"/>
      <c r="H11" s="31"/>
      <c r="I11" s="31"/>
    </row>
    <row r="12" spans="1:17" ht="12.75" customHeight="1" x14ac:dyDescent="0.2">
      <c r="B12" s="31"/>
      <c r="C12" s="31"/>
      <c r="D12" s="31"/>
      <c r="E12" s="32" t="s">
        <v>40</v>
      </c>
      <c r="F12" s="31"/>
      <c r="G12" s="31"/>
      <c r="H12" s="31"/>
      <c r="I12" s="31"/>
    </row>
    <row r="13" spans="1:17" ht="12.75" customHeight="1" x14ac:dyDescent="0.2">
      <c r="B13" s="31"/>
      <c r="C13" s="31"/>
      <c r="D13" s="31"/>
      <c r="E13" s="23" t="s">
        <v>40</v>
      </c>
      <c r="F13" s="31"/>
      <c r="G13" s="31"/>
      <c r="H13" s="31"/>
      <c r="I13" s="31"/>
    </row>
    <row r="14" spans="1:17" ht="12.75" customHeight="1" x14ac:dyDescent="0.2">
      <c r="B14" s="17">
        <v>2</v>
      </c>
      <c r="C14" s="33" t="s">
        <v>148</v>
      </c>
      <c r="D14" s="12" t="s">
        <v>47</v>
      </c>
      <c r="E14" s="18" t="s">
        <v>149</v>
      </c>
      <c r="F14" s="19" t="s">
        <v>41</v>
      </c>
      <c r="G14" s="20">
        <v>1</v>
      </c>
      <c r="H14" s="30">
        <v>0</v>
      </c>
      <c r="I14" s="21">
        <f>ROUND(ROUND(H14,2)*ROUND(G14,3),2)</f>
        <v>0</v>
      </c>
    </row>
    <row r="15" spans="1:17" ht="12.75" customHeight="1" x14ac:dyDescent="0.2">
      <c r="B15" s="31"/>
      <c r="C15" s="31"/>
      <c r="D15" s="31"/>
      <c r="E15" s="23" t="s">
        <v>40</v>
      </c>
      <c r="F15" s="31"/>
      <c r="G15" s="31"/>
      <c r="H15" s="31"/>
      <c r="I15" s="31"/>
    </row>
    <row r="16" spans="1:17" ht="12.75" customHeight="1" x14ac:dyDescent="0.2">
      <c r="B16" s="31"/>
      <c r="C16" s="31"/>
      <c r="D16" s="31"/>
      <c r="E16" s="32" t="s">
        <v>40</v>
      </c>
      <c r="F16" s="31"/>
      <c r="G16" s="31"/>
      <c r="H16" s="31"/>
      <c r="I16" s="31"/>
    </row>
    <row r="17" spans="2:9" ht="12.75" customHeight="1" x14ac:dyDescent="0.2">
      <c r="B17" s="31"/>
      <c r="C17" s="31"/>
      <c r="D17" s="31"/>
      <c r="E17" s="23" t="s">
        <v>40</v>
      </c>
      <c r="F17" s="31"/>
      <c r="G17" s="31"/>
      <c r="H17" s="31"/>
      <c r="I17" s="31"/>
    </row>
    <row r="18" spans="2:9" ht="25.5" x14ac:dyDescent="0.2">
      <c r="B18" s="34">
        <v>3</v>
      </c>
      <c r="C18" s="33" t="s">
        <v>46</v>
      </c>
      <c r="D18" s="35" t="s">
        <v>47</v>
      </c>
      <c r="E18" s="36" t="s">
        <v>150</v>
      </c>
      <c r="F18" s="37" t="s">
        <v>41</v>
      </c>
      <c r="G18" s="38">
        <v>1</v>
      </c>
      <c r="H18" s="39">
        <v>0</v>
      </c>
      <c r="I18" s="40">
        <f>ROUND(ROUND(H18,2)*ROUND(G18,3),2)</f>
        <v>0</v>
      </c>
    </row>
    <row r="19" spans="2:9" ht="12.75" customHeight="1" x14ac:dyDescent="0.2">
      <c r="B19" s="41"/>
      <c r="C19" s="41"/>
      <c r="D19" s="41"/>
      <c r="E19" s="42" t="s">
        <v>40</v>
      </c>
      <c r="F19" s="41"/>
      <c r="G19" s="41"/>
      <c r="H19" s="41"/>
      <c r="I19" s="41"/>
    </row>
    <row r="20" spans="2:9" ht="12.75" customHeight="1" x14ac:dyDescent="0.2">
      <c r="B20" s="41"/>
      <c r="C20" s="41"/>
      <c r="D20" s="41"/>
      <c r="E20" s="43" t="s">
        <v>40</v>
      </c>
      <c r="F20" s="41"/>
      <c r="G20" s="41"/>
      <c r="H20" s="41"/>
      <c r="I20" s="41"/>
    </row>
    <row r="21" spans="2:9" ht="12.75" customHeight="1" x14ac:dyDescent="0.2">
      <c r="B21" s="41"/>
      <c r="C21" s="41"/>
      <c r="D21" s="41"/>
      <c r="E21" s="42" t="s">
        <v>40</v>
      </c>
      <c r="F21" s="41"/>
      <c r="G21" s="41"/>
      <c r="H21" s="41"/>
      <c r="I21" s="41"/>
    </row>
    <row r="22" spans="2:9" ht="12.75" customHeight="1" x14ac:dyDescent="0.2">
      <c r="B22" s="44">
        <v>4</v>
      </c>
      <c r="C22" s="45" t="s">
        <v>151</v>
      </c>
      <c r="D22" s="35" t="s">
        <v>40</v>
      </c>
      <c r="E22" s="36" t="s">
        <v>152</v>
      </c>
      <c r="F22" s="46" t="s">
        <v>41</v>
      </c>
      <c r="G22" s="47">
        <v>1</v>
      </c>
      <c r="H22" s="48">
        <v>0</v>
      </c>
      <c r="I22" s="49">
        <f>ROUND(ROUND(H22,2)*ROUND(G22,3),2)</f>
        <v>0</v>
      </c>
    </row>
    <row r="23" spans="2:9" ht="178.5" x14ac:dyDescent="0.2">
      <c r="B23" s="41"/>
      <c r="C23" s="41"/>
      <c r="D23" s="41"/>
      <c r="E23" s="50" t="s">
        <v>153</v>
      </c>
      <c r="F23" s="41"/>
      <c r="G23" s="41"/>
      <c r="H23" s="41"/>
      <c r="I23" s="41"/>
    </row>
    <row r="24" spans="2:9" ht="12.75" customHeight="1" x14ac:dyDescent="0.2">
      <c r="B24" s="41"/>
      <c r="C24" s="41"/>
      <c r="D24" s="41"/>
      <c r="E24" s="42"/>
      <c r="F24" s="41"/>
      <c r="G24" s="41"/>
      <c r="H24" s="41"/>
      <c r="I24" s="41"/>
    </row>
    <row r="25" spans="2:9" ht="12.75" customHeight="1" x14ac:dyDescent="0.2">
      <c r="B25" s="41"/>
      <c r="C25" s="41"/>
      <c r="D25" s="41"/>
      <c r="E25" s="42" t="s">
        <v>154</v>
      </c>
      <c r="F25" s="41"/>
      <c r="G25" s="41"/>
      <c r="H25" s="41"/>
      <c r="I25" s="41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tabSelected="1" workbookViewId="0">
      <pane ySplit="7" topLeftCell="A8" activePane="bottomLeft" state="frozen"/>
      <selection pane="bottomLeft" activeCell="I82" sqref="I8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16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N2">
        <f>0+N8+N13+N34+N39+N56+N61+N66</f>
        <v>0</v>
      </c>
      <c r="O2" t="s">
        <v>16</v>
      </c>
    </row>
    <row r="3" spans="1:17" ht="15" customHeight="1" x14ac:dyDescent="0.25">
      <c r="A3" t="s">
        <v>1</v>
      </c>
      <c r="B3" s="7" t="s">
        <v>4</v>
      </c>
      <c r="C3" s="63" t="s">
        <v>5</v>
      </c>
      <c r="D3" s="64"/>
      <c r="E3" s="8" t="s">
        <v>6</v>
      </c>
      <c r="F3" s="1"/>
      <c r="G3" s="4"/>
      <c r="H3" s="3" t="s">
        <v>48</v>
      </c>
      <c r="I3" s="26">
        <f>0+I8+I13+I34+I39+I56+I61+I66</f>
        <v>0</v>
      </c>
      <c r="N3" t="s">
        <v>13</v>
      </c>
      <c r="O3" t="s">
        <v>17</v>
      </c>
    </row>
    <row r="4" spans="1:17" ht="15" customHeight="1" x14ac:dyDescent="0.25">
      <c r="A4" t="s">
        <v>7</v>
      </c>
      <c r="B4" s="10" t="s">
        <v>12</v>
      </c>
      <c r="C4" s="65" t="s">
        <v>48</v>
      </c>
      <c r="D4" s="66"/>
      <c r="E4" s="11" t="s">
        <v>6</v>
      </c>
      <c r="F4" s="5"/>
      <c r="G4" s="5"/>
      <c r="H4" s="13"/>
      <c r="I4" s="13"/>
      <c r="N4" t="s">
        <v>14</v>
      </c>
      <c r="O4" t="s">
        <v>17</v>
      </c>
    </row>
    <row r="5" spans="1:17" ht="12.75" customHeight="1" x14ac:dyDescent="0.2">
      <c r="A5" s="62" t="s">
        <v>19</v>
      </c>
      <c r="B5" s="62" t="s">
        <v>21</v>
      </c>
      <c r="C5" s="62" t="s">
        <v>23</v>
      </c>
      <c r="D5" s="62" t="s">
        <v>24</v>
      </c>
      <c r="E5" s="62" t="s">
        <v>25</v>
      </c>
      <c r="F5" s="62" t="s">
        <v>27</v>
      </c>
      <c r="G5" s="62" t="s">
        <v>29</v>
      </c>
      <c r="H5" s="62" t="s">
        <v>31</v>
      </c>
      <c r="I5" s="62"/>
      <c r="N5" t="s">
        <v>15</v>
      </c>
      <c r="O5" t="s">
        <v>17</v>
      </c>
    </row>
    <row r="6" spans="1:17" ht="12.75" customHeight="1" x14ac:dyDescent="0.2">
      <c r="A6" s="62"/>
      <c r="B6" s="62"/>
      <c r="C6" s="62"/>
      <c r="D6" s="62"/>
      <c r="E6" s="62"/>
      <c r="F6" s="62"/>
      <c r="G6" s="62"/>
      <c r="H6" s="9" t="s">
        <v>32</v>
      </c>
      <c r="I6" s="9" t="s">
        <v>34</v>
      </c>
    </row>
    <row r="7" spans="1:17" ht="12.75" customHeight="1" x14ac:dyDescent="0.2">
      <c r="A7" s="9" t="s">
        <v>20</v>
      </c>
      <c r="B7" s="9" t="s">
        <v>22</v>
      </c>
      <c r="C7" s="9" t="s">
        <v>17</v>
      </c>
      <c r="D7" s="9" t="s">
        <v>16</v>
      </c>
      <c r="E7" s="9" t="s">
        <v>26</v>
      </c>
      <c r="F7" s="9" t="s">
        <v>28</v>
      </c>
      <c r="G7" s="9" t="s">
        <v>30</v>
      </c>
      <c r="H7" s="9" t="s">
        <v>33</v>
      </c>
      <c r="I7" s="9" t="s">
        <v>35</v>
      </c>
    </row>
    <row r="8" spans="1:17" ht="12.75" customHeight="1" x14ac:dyDescent="0.2">
      <c r="A8" s="13" t="s">
        <v>37</v>
      </c>
      <c r="B8" s="13"/>
      <c r="C8" s="14" t="s">
        <v>20</v>
      </c>
      <c r="D8" s="13"/>
      <c r="E8" s="15" t="s">
        <v>38</v>
      </c>
      <c r="F8" s="13"/>
      <c r="G8" s="13"/>
      <c r="H8" s="13"/>
      <c r="I8" s="16">
        <f>0+P8</f>
        <v>0</v>
      </c>
      <c r="N8">
        <f>0+Q8</f>
        <v>0</v>
      </c>
      <c r="P8">
        <f>0+I9</f>
        <v>0</v>
      </c>
      <c r="Q8">
        <f>0+N9</f>
        <v>0</v>
      </c>
    </row>
    <row r="9" spans="1:17" x14ac:dyDescent="0.2">
      <c r="A9" s="12" t="s">
        <v>39</v>
      </c>
      <c r="B9" s="17" t="s">
        <v>22</v>
      </c>
      <c r="C9" s="17" t="s">
        <v>49</v>
      </c>
      <c r="D9" s="12" t="s">
        <v>40</v>
      </c>
      <c r="E9" s="18" t="s">
        <v>50</v>
      </c>
      <c r="F9" s="19" t="s">
        <v>51</v>
      </c>
      <c r="G9" s="20">
        <v>11.308</v>
      </c>
      <c r="H9" s="21">
        <v>0</v>
      </c>
      <c r="I9" s="21">
        <f>ROUND(ROUND(H9,2)*ROUND(G9,3),2)</f>
        <v>0</v>
      </c>
      <c r="N9">
        <f>(I9*21)/100</f>
        <v>0</v>
      </c>
      <c r="O9" t="s">
        <v>17</v>
      </c>
    </row>
    <row r="10" spans="1:17" x14ac:dyDescent="0.2">
      <c r="A10" s="22" t="s">
        <v>42</v>
      </c>
      <c r="E10" s="23" t="s">
        <v>52</v>
      </c>
    </row>
    <row r="11" spans="1:17" ht="89.25" x14ac:dyDescent="0.2">
      <c r="A11" s="24" t="s">
        <v>43</v>
      </c>
      <c r="E11" s="25" t="s">
        <v>53</v>
      </c>
    </row>
    <row r="12" spans="1:17" ht="25.5" x14ac:dyDescent="0.2">
      <c r="A12" t="s">
        <v>44</v>
      </c>
      <c r="E12" s="23" t="s">
        <v>54</v>
      </c>
    </row>
    <row r="13" spans="1:17" ht="12.75" customHeight="1" x14ac:dyDescent="0.2">
      <c r="A13" s="5" t="s">
        <v>37</v>
      </c>
      <c r="B13" s="5"/>
      <c r="C13" s="27" t="s">
        <v>22</v>
      </c>
      <c r="D13" s="5"/>
      <c r="E13" s="15" t="s">
        <v>55</v>
      </c>
      <c r="F13" s="5"/>
      <c r="G13" s="5"/>
      <c r="H13" s="5"/>
      <c r="I13" s="28">
        <f>0+P13</f>
        <v>0</v>
      </c>
      <c r="N13">
        <f>0+Q13</f>
        <v>0</v>
      </c>
      <c r="P13">
        <f>0+I14+I18+I22+I26+I30</f>
        <v>0</v>
      </c>
      <c r="Q13">
        <f>0+N14+N18+N22+N26+N30</f>
        <v>0</v>
      </c>
    </row>
    <row r="14" spans="1:17" x14ac:dyDescent="0.2">
      <c r="A14" s="12" t="s">
        <v>39</v>
      </c>
      <c r="B14" s="17" t="s">
        <v>17</v>
      </c>
      <c r="C14" s="17" t="s">
        <v>56</v>
      </c>
      <c r="D14" s="12" t="s">
        <v>40</v>
      </c>
      <c r="E14" s="18" t="s">
        <v>57</v>
      </c>
      <c r="F14" s="19" t="s">
        <v>58</v>
      </c>
      <c r="G14" s="20">
        <v>3.65</v>
      </c>
      <c r="H14" s="21">
        <v>0</v>
      </c>
      <c r="I14" s="21">
        <f>ROUND(ROUND(H14,2)*ROUND(G14,3),2)</f>
        <v>0</v>
      </c>
      <c r="N14">
        <f>(I14*21)/100</f>
        <v>0</v>
      </c>
      <c r="O14" t="s">
        <v>17</v>
      </c>
    </row>
    <row r="15" spans="1:17" ht="38.25" x14ac:dyDescent="0.2">
      <c r="A15" s="22" t="s">
        <v>42</v>
      </c>
      <c r="E15" s="23" t="s">
        <v>59</v>
      </c>
    </row>
    <row r="16" spans="1:17" x14ac:dyDescent="0.2">
      <c r="A16" s="24" t="s">
        <v>43</v>
      </c>
      <c r="E16" s="25" t="s">
        <v>60</v>
      </c>
    </row>
    <row r="17" spans="1:15" ht="63.75" x14ac:dyDescent="0.2">
      <c r="A17" t="s">
        <v>44</v>
      </c>
      <c r="E17" s="23" t="s">
        <v>61</v>
      </c>
    </row>
    <row r="18" spans="1:15" x14ac:dyDescent="0.2">
      <c r="A18" s="12" t="s">
        <v>39</v>
      </c>
      <c r="B18" s="17" t="s">
        <v>16</v>
      </c>
      <c r="C18" s="17" t="s">
        <v>62</v>
      </c>
      <c r="D18" s="12" t="s">
        <v>40</v>
      </c>
      <c r="E18" s="18" t="s">
        <v>63</v>
      </c>
      <c r="F18" s="19" t="s">
        <v>58</v>
      </c>
      <c r="G18" s="20">
        <v>1.02</v>
      </c>
      <c r="H18" s="21">
        <v>0</v>
      </c>
      <c r="I18" s="21">
        <f>ROUND(ROUND(H18,2)*ROUND(G18,3),2)</f>
        <v>0</v>
      </c>
      <c r="N18">
        <f>(I18*21)/100</f>
        <v>0</v>
      </c>
      <c r="O18" t="s">
        <v>17</v>
      </c>
    </row>
    <row r="19" spans="1:15" ht="38.25" x14ac:dyDescent="0.2">
      <c r="A19" s="22" t="s">
        <v>42</v>
      </c>
      <c r="E19" s="23" t="s">
        <v>64</v>
      </c>
    </row>
    <row r="20" spans="1:15" ht="63.75" x14ac:dyDescent="0.2">
      <c r="A20" s="24" t="s">
        <v>43</v>
      </c>
      <c r="E20" s="25" t="s">
        <v>65</v>
      </c>
    </row>
    <row r="21" spans="1:15" ht="306" x14ac:dyDescent="0.2">
      <c r="A21" t="s">
        <v>44</v>
      </c>
      <c r="E21" s="23" t="s">
        <v>166</v>
      </c>
    </row>
    <row r="22" spans="1:15" x14ac:dyDescent="0.2">
      <c r="A22" s="12" t="s">
        <v>39</v>
      </c>
      <c r="B22" s="17" t="s">
        <v>26</v>
      </c>
      <c r="C22" s="17" t="s">
        <v>67</v>
      </c>
      <c r="D22" s="12" t="s">
        <v>40</v>
      </c>
      <c r="E22" s="18" t="s">
        <v>68</v>
      </c>
      <c r="F22" s="19" t="s">
        <v>58</v>
      </c>
      <c r="G22" s="20">
        <v>2.004</v>
      </c>
      <c r="H22" s="21">
        <v>0</v>
      </c>
      <c r="I22" s="21">
        <f>ROUND(ROUND(H22,2)*ROUND(G22,3),2)</f>
        <v>0</v>
      </c>
      <c r="N22">
        <f>(I22*21)/100</f>
        <v>0</v>
      </c>
      <c r="O22" t="s">
        <v>17</v>
      </c>
    </row>
    <row r="23" spans="1:15" ht="25.5" x14ac:dyDescent="0.2">
      <c r="A23" s="22" t="s">
        <v>42</v>
      </c>
      <c r="E23" s="23" t="s">
        <v>69</v>
      </c>
    </row>
    <row r="24" spans="1:15" ht="63.75" x14ac:dyDescent="0.2">
      <c r="A24" s="24" t="s">
        <v>43</v>
      </c>
      <c r="E24" s="25" t="s">
        <v>70</v>
      </c>
    </row>
    <row r="25" spans="1:15" ht="318.75" x14ac:dyDescent="0.2">
      <c r="A25" t="s">
        <v>44</v>
      </c>
      <c r="E25" s="23" t="s">
        <v>66</v>
      </c>
    </row>
    <row r="26" spans="1:15" x14ac:dyDescent="0.2">
      <c r="A26" s="12" t="s">
        <v>39</v>
      </c>
      <c r="B26" s="17" t="s">
        <v>28</v>
      </c>
      <c r="C26" s="17" t="s">
        <v>71</v>
      </c>
      <c r="D26" s="12" t="s">
        <v>40</v>
      </c>
      <c r="E26" s="18" t="s">
        <v>72</v>
      </c>
      <c r="F26" s="19" t="s">
        <v>58</v>
      </c>
      <c r="G26" s="20">
        <v>2.004</v>
      </c>
      <c r="H26" s="21">
        <v>0</v>
      </c>
      <c r="I26" s="21">
        <f>ROUND(ROUND(H26,2)*ROUND(G26,3),2)</f>
        <v>0</v>
      </c>
      <c r="N26">
        <f>(I26*21)/100</f>
        <v>0</v>
      </c>
      <c r="O26" t="s">
        <v>17</v>
      </c>
    </row>
    <row r="27" spans="1:15" x14ac:dyDescent="0.2">
      <c r="A27" s="22" t="s">
        <v>42</v>
      </c>
      <c r="E27" s="23" t="s">
        <v>73</v>
      </c>
    </row>
    <row r="28" spans="1:15" ht="25.5" x14ac:dyDescent="0.2">
      <c r="A28" s="24" t="s">
        <v>43</v>
      </c>
      <c r="E28" s="25" t="s">
        <v>74</v>
      </c>
    </row>
    <row r="29" spans="1:15" ht="191.25" x14ac:dyDescent="0.2">
      <c r="A29" t="s">
        <v>44</v>
      </c>
      <c r="E29" s="23" t="s">
        <v>75</v>
      </c>
    </row>
    <row r="30" spans="1:15" x14ac:dyDescent="0.2">
      <c r="A30" s="12" t="s">
        <v>39</v>
      </c>
      <c r="B30" s="17" t="s">
        <v>30</v>
      </c>
      <c r="C30" s="17" t="s">
        <v>76</v>
      </c>
      <c r="D30" s="12" t="s">
        <v>40</v>
      </c>
      <c r="E30" s="18" t="s">
        <v>77</v>
      </c>
      <c r="F30" s="19" t="s">
        <v>58</v>
      </c>
      <c r="G30" s="20">
        <v>1.02</v>
      </c>
      <c r="H30" s="21">
        <v>0</v>
      </c>
      <c r="I30" s="21">
        <f>ROUND(ROUND(H30,2)*ROUND(G30,3),2)</f>
        <v>0</v>
      </c>
      <c r="N30">
        <f>(I30*21)/100</f>
        <v>0</v>
      </c>
      <c r="O30" t="s">
        <v>17</v>
      </c>
    </row>
    <row r="31" spans="1:15" ht="25.5" x14ac:dyDescent="0.2">
      <c r="A31" s="22" t="s">
        <v>42</v>
      </c>
      <c r="E31" s="23" t="s">
        <v>78</v>
      </c>
    </row>
    <row r="32" spans="1:15" x14ac:dyDescent="0.2">
      <c r="A32" s="24" t="s">
        <v>43</v>
      </c>
      <c r="E32" s="25" t="s">
        <v>79</v>
      </c>
    </row>
    <row r="33" spans="1:17" ht="280.5" x14ac:dyDescent="0.2">
      <c r="A33" t="s">
        <v>44</v>
      </c>
      <c r="E33" s="23" t="s">
        <v>80</v>
      </c>
    </row>
    <row r="34" spans="1:17" ht="12.75" customHeight="1" x14ac:dyDescent="0.2">
      <c r="A34" s="5" t="s">
        <v>37</v>
      </c>
      <c r="B34" s="5"/>
      <c r="C34" s="27" t="s">
        <v>16</v>
      </c>
      <c r="D34" s="5"/>
      <c r="E34" s="15" t="s">
        <v>81</v>
      </c>
      <c r="F34" s="5"/>
      <c r="G34" s="5"/>
      <c r="H34" s="5"/>
      <c r="I34" s="28">
        <f>0+P34</f>
        <v>0</v>
      </c>
      <c r="N34">
        <f>0+Q34</f>
        <v>0</v>
      </c>
      <c r="P34">
        <f>0+I35</f>
        <v>0</v>
      </c>
      <c r="Q34">
        <f>0+N35</f>
        <v>0</v>
      </c>
    </row>
    <row r="35" spans="1:17" ht="25.5" x14ac:dyDescent="0.2">
      <c r="A35" s="12" t="s">
        <v>39</v>
      </c>
      <c r="B35" s="17" t="s">
        <v>82</v>
      </c>
      <c r="C35" s="17" t="s">
        <v>83</v>
      </c>
      <c r="D35" s="12" t="s">
        <v>40</v>
      </c>
      <c r="E35" s="18" t="s">
        <v>84</v>
      </c>
      <c r="F35" s="19" t="s">
        <v>58</v>
      </c>
      <c r="G35" s="20">
        <v>1.5</v>
      </c>
      <c r="H35" s="21">
        <v>0</v>
      </c>
      <c r="I35" s="21">
        <f>ROUND(ROUND(H35,2)*ROUND(G35,3),2)</f>
        <v>0</v>
      </c>
      <c r="N35">
        <f>(I35*21)/100</f>
        <v>0</v>
      </c>
      <c r="O35" t="s">
        <v>17</v>
      </c>
    </row>
    <row r="36" spans="1:17" ht="25.5" x14ac:dyDescent="0.2">
      <c r="A36" s="22" t="s">
        <v>42</v>
      </c>
      <c r="E36" s="23" t="s">
        <v>85</v>
      </c>
    </row>
    <row r="37" spans="1:17" x14ac:dyDescent="0.2">
      <c r="A37" s="24" t="s">
        <v>43</v>
      </c>
      <c r="E37" s="25" t="s">
        <v>86</v>
      </c>
    </row>
    <row r="38" spans="1:17" ht="38.25" x14ac:dyDescent="0.2">
      <c r="A38" t="s">
        <v>44</v>
      </c>
      <c r="E38" s="23" t="s">
        <v>87</v>
      </c>
    </row>
    <row r="39" spans="1:17" ht="12.75" customHeight="1" x14ac:dyDescent="0.2">
      <c r="A39" s="5" t="s">
        <v>37</v>
      </c>
      <c r="B39" s="5"/>
      <c r="C39" s="27" t="s">
        <v>26</v>
      </c>
      <c r="D39" s="5"/>
      <c r="E39" s="15" t="s">
        <v>88</v>
      </c>
      <c r="F39" s="5"/>
      <c r="G39" s="5"/>
      <c r="H39" s="5"/>
      <c r="I39" s="28">
        <f>0+P39</f>
        <v>0</v>
      </c>
      <c r="N39">
        <f>0+Q39</f>
        <v>0</v>
      </c>
      <c r="P39">
        <f>0+I40+I44+I48+I52</f>
        <v>0</v>
      </c>
      <c r="Q39">
        <f>0+N40+N44+N48+N52</f>
        <v>0</v>
      </c>
    </row>
    <row r="40" spans="1:17" x14ac:dyDescent="0.2">
      <c r="A40" s="12" t="s">
        <v>39</v>
      </c>
      <c r="B40" s="17" t="s">
        <v>89</v>
      </c>
      <c r="C40" s="17" t="s">
        <v>90</v>
      </c>
      <c r="D40" s="12" t="s">
        <v>40</v>
      </c>
      <c r="E40" s="18" t="s">
        <v>91</v>
      </c>
      <c r="F40" s="19" t="s">
        <v>58</v>
      </c>
      <c r="G40" s="20">
        <v>0.16800000000000001</v>
      </c>
      <c r="H40" s="21">
        <v>0</v>
      </c>
      <c r="I40" s="21">
        <f>ROUND(ROUND(H40,2)*ROUND(G40,3),2)</f>
        <v>0</v>
      </c>
      <c r="N40">
        <f>(I40*21)/100</f>
        <v>0</v>
      </c>
      <c r="O40" t="s">
        <v>17</v>
      </c>
    </row>
    <row r="41" spans="1:17" ht="25.5" x14ac:dyDescent="0.2">
      <c r="A41" s="22" t="s">
        <v>42</v>
      </c>
      <c r="E41" s="23" t="s">
        <v>92</v>
      </c>
    </row>
    <row r="42" spans="1:17" x14ac:dyDescent="0.2">
      <c r="A42" s="24" t="s">
        <v>43</v>
      </c>
      <c r="E42" s="25" t="s">
        <v>93</v>
      </c>
    </row>
    <row r="43" spans="1:17" ht="369.75" x14ac:dyDescent="0.2">
      <c r="A43" t="s">
        <v>44</v>
      </c>
      <c r="E43" s="23" t="s">
        <v>94</v>
      </c>
    </row>
    <row r="44" spans="1:17" x14ac:dyDescent="0.2">
      <c r="A44" s="12" t="s">
        <v>39</v>
      </c>
      <c r="B44" s="17" t="s">
        <v>33</v>
      </c>
      <c r="C44" s="17" t="s">
        <v>95</v>
      </c>
      <c r="D44" s="12" t="s">
        <v>40</v>
      </c>
      <c r="E44" s="18" t="s">
        <v>96</v>
      </c>
      <c r="F44" s="19" t="s">
        <v>58</v>
      </c>
      <c r="G44" s="20">
        <v>4.38</v>
      </c>
      <c r="H44" s="21">
        <v>0</v>
      </c>
      <c r="I44" s="21">
        <f>ROUND(ROUND(H44,2)*ROUND(G44,3),2)</f>
        <v>0</v>
      </c>
      <c r="N44">
        <f>(I44*21)/100</f>
        <v>0</v>
      </c>
      <c r="O44" t="s">
        <v>17</v>
      </c>
    </row>
    <row r="45" spans="1:17" ht="38.25" x14ac:dyDescent="0.2">
      <c r="A45" s="22" t="s">
        <v>42</v>
      </c>
      <c r="E45" s="23" t="s">
        <v>97</v>
      </c>
    </row>
    <row r="46" spans="1:17" x14ac:dyDescent="0.2">
      <c r="A46" s="24" t="s">
        <v>43</v>
      </c>
      <c r="E46" s="25" t="s">
        <v>98</v>
      </c>
    </row>
    <row r="47" spans="1:17" ht="369.75" x14ac:dyDescent="0.2">
      <c r="A47" t="s">
        <v>44</v>
      </c>
      <c r="E47" s="23" t="s">
        <v>99</v>
      </c>
    </row>
    <row r="48" spans="1:17" x14ac:dyDescent="0.2">
      <c r="A48" s="12" t="s">
        <v>39</v>
      </c>
      <c r="B48" s="17" t="s">
        <v>35</v>
      </c>
      <c r="C48" s="17" t="s">
        <v>100</v>
      </c>
      <c r="D48" s="12" t="s">
        <v>22</v>
      </c>
      <c r="E48" s="18" t="s">
        <v>101</v>
      </c>
      <c r="F48" s="19" t="s">
        <v>58</v>
      </c>
      <c r="G48" s="20">
        <v>5.4749999999999996</v>
      </c>
      <c r="H48" s="21">
        <v>0</v>
      </c>
      <c r="I48" s="21">
        <f>ROUND(ROUND(H48,2)*ROUND(G48,3),2)</f>
        <v>0</v>
      </c>
      <c r="N48">
        <f>(I48*21)/100</f>
        <v>0</v>
      </c>
      <c r="O48" t="s">
        <v>17</v>
      </c>
    </row>
    <row r="49" spans="1:17" ht="25.5" x14ac:dyDescent="0.2">
      <c r="A49" s="22" t="s">
        <v>42</v>
      </c>
      <c r="E49" s="23" t="s">
        <v>102</v>
      </c>
    </row>
    <row r="50" spans="1:17" x14ac:dyDescent="0.2">
      <c r="A50" s="24" t="s">
        <v>43</v>
      </c>
      <c r="E50" s="25" t="s">
        <v>103</v>
      </c>
    </row>
    <row r="51" spans="1:17" ht="369.75" x14ac:dyDescent="0.2">
      <c r="A51" t="s">
        <v>44</v>
      </c>
      <c r="E51" s="23" t="s">
        <v>94</v>
      </c>
    </row>
    <row r="52" spans="1:17" x14ac:dyDescent="0.2">
      <c r="A52" s="12" t="s">
        <v>39</v>
      </c>
      <c r="B52" s="17" t="s">
        <v>36</v>
      </c>
      <c r="C52" s="17" t="s">
        <v>100</v>
      </c>
      <c r="D52" s="12" t="s">
        <v>17</v>
      </c>
      <c r="E52" s="18" t="s">
        <v>101</v>
      </c>
      <c r="F52" s="19" t="s">
        <v>58</v>
      </c>
      <c r="G52" s="20">
        <v>1.095</v>
      </c>
      <c r="H52" s="21">
        <v>0</v>
      </c>
      <c r="I52" s="21">
        <f>ROUND(ROUND(H52,2)*ROUND(G52,3),2)</f>
        <v>0</v>
      </c>
      <c r="N52">
        <f>(I52*21)/100</f>
        <v>0</v>
      </c>
      <c r="O52" t="s">
        <v>17</v>
      </c>
    </row>
    <row r="53" spans="1:17" ht="25.5" x14ac:dyDescent="0.2">
      <c r="A53" s="22" t="s">
        <v>42</v>
      </c>
      <c r="E53" s="23" t="s">
        <v>104</v>
      </c>
    </row>
    <row r="54" spans="1:17" x14ac:dyDescent="0.2">
      <c r="A54" s="24" t="s">
        <v>43</v>
      </c>
      <c r="E54" s="25" t="s">
        <v>105</v>
      </c>
    </row>
    <row r="55" spans="1:17" ht="369.75" x14ac:dyDescent="0.2">
      <c r="A55" t="s">
        <v>44</v>
      </c>
      <c r="E55" s="23" t="s">
        <v>94</v>
      </c>
    </row>
    <row r="56" spans="1:17" ht="12.75" customHeight="1" x14ac:dyDescent="0.2">
      <c r="A56" s="5" t="s">
        <v>37</v>
      </c>
      <c r="B56" s="5"/>
      <c r="C56" s="27" t="s">
        <v>30</v>
      </c>
      <c r="D56" s="5"/>
      <c r="E56" s="15" t="s">
        <v>106</v>
      </c>
      <c r="F56" s="5"/>
      <c r="G56" s="5"/>
      <c r="H56" s="5"/>
      <c r="I56" s="28">
        <f>0+P56</f>
        <v>0</v>
      </c>
      <c r="N56">
        <f>0+Q56</f>
        <v>0</v>
      </c>
      <c r="P56">
        <f>0+I57</f>
        <v>0</v>
      </c>
      <c r="Q56">
        <f>0+N57</f>
        <v>0</v>
      </c>
    </row>
    <row r="57" spans="1:17" x14ac:dyDescent="0.2">
      <c r="A57" s="12" t="s">
        <v>39</v>
      </c>
      <c r="B57" s="17" t="s">
        <v>107</v>
      </c>
      <c r="C57" s="17" t="s">
        <v>108</v>
      </c>
      <c r="D57" s="12" t="s">
        <v>40</v>
      </c>
      <c r="E57" s="18" t="s">
        <v>109</v>
      </c>
      <c r="F57" s="19" t="s">
        <v>110</v>
      </c>
      <c r="G57" s="20">
        <v>16.32</v>
      </c>
      <c r="H57" s="21">
        <v>0</v>
      </c>
      <c r="I57" s="21">
        <f>ROUND(ROUND(H57,2)*ROUND(G57,3),2)</f>
        <v>0</v>
      </c>
      <c r="N57">
        <f>(I57*21)/100</f>
        <v>0</v>
      </c>
      <c r="O57" t="s">
        <v>17</v>
      </c>
    </row>
    <row r="58" spans="1:17" ht="51" x14ac:dyDescent="0.2">
      <c r="A58" s="22" t="s">
        <v>42</v>
      </c>
      <c r="E58" s="23" t="s">
        <v>111</v>
      </c>
    </row>
    <row r="59" spans="1:17" x14ac:dyDescent="0.2">
      <c r="A59" s="24" t="s">
        <v>43</v>
      </c>
      <c r="E59" s="25" t="s">
        <v>112</v>
      </c>
    </row>
    <row r="60" spans="1:17" ht="89.25" x14ac:dyDescent="0.2">
      <c r="A60" t="s">
        <v>44</v>
      </c>
      <c r="E60" s="23" t="s">
        <v>113</v>
      </c>
    </row>
    <row r="61" spans="1:17" ht="12.75" customHeight="1" x14ac:dyDescent="0.2">
      <c r="A61" s="5" t="s">
        <v>37</v>
      </c>
      <c r="B61" s="5"/>
      <c r="C61" s="27" t="s">
        <v>82</v>
      </c>
      <c r="D61" s="5"/>
      <c r="E61" s="15" t="s">
        <v>114</v>
      </c>
      <c r="F61" s="5"/>
      <c r="G61" s="5"/>
      <c r="H61" s="5"/>
      <c r="I61" s="28">
        <f>0+P61</f>
        <v>0</v>
      </c>
      <c r="N61">
        <f>0+Q61</f>
        <v>0</v>
      </c>
      <c r="P61">
        <f>0+I62</f>
        <v>0</v>
      </c>
      <c r="Q61">
        <f>0+N62</f>
        <v>0</v>
      </c>
    </row>
    <row r="62" spans="1:17" x14ac:dyDescent="0.2">
      <c r="A62" s="12" t="s">
        <v>39</v>
      </c>
      <c r="B62" s="17" t="s">
        <v>115</v>
      </c>
      <c r="C62" s="17" t="s">
        <v>116</v>
      </c>
      <c r="D62" s="12" t="s">
        <v>40</v>
      </c>
      <c r="E62" s="18" t="s">
        <v>117</v>
      </c>
      <c r="F62" s="19" t="s">
        <v>110</v>
      </c>
      <c r="G62" s="20">
        <v>8.8000000000000007</v>
      </c>
      <c r="H62" s="21">
        <v>0</v>
      </c>
      <c r="I62" s="21">
        <f>ROUND(ROUND(H62,2)*ROUND(G62,3),2)</f>
        <v>0</v>
      </c>
      <c r="N62">
        <f>(I62*21)/100</f>
        <v>0</v>
      </c>
      <c r="O62" t="s">
        <v>17</v>
      </c>
    </row>
    <row r="63" spans="1:17" ht="38.25" x14ac:dyDescent="0.2">
      <c r="A63" s="22" t="s">
        <v>42</v>
      </c>
      <c r="E63" s="23" t="s">
        <v>118</v>
      </c>
    </row>
    <row r="64" spans="1:17" x14ac:dyDescent="0.2">
      <c r="A64" s="24" t="s">
        <v>43</v>
      </c>
      <c r="E64" s="25" t="s">
        <v>119</v>
      </c>
    </row>
    <row r="65" spans="1:17" ht="51" x14ac:dyDescent="0.2">
      <c r="A65" t="s">
        <v>44</v>
      </c>
      <c r="E65" s="23" t="s">
        <v>120</v>
      </c>
    </row>
    <row r="66" spans="1:17" ht="12.75" customHeight="1" x14ac:dyDescent="0.2">
      <c r="A66" s="5" t="s">
        <v>37</v>
      </c>
      <c r="B66" s="5"/>
      <c r="C66" s="27" t="s">
        <v>33</v>
      </c>
      <c r="D66" s="5"/>
      <c r="E66" s="15" t="s">
        <v>121</v>
      </c>
      <c r="F66" s="5"/>
      <c r="G66" s="5"/>
      <c r="H66" s="5"/>
      <c r="I66" s="28">
        <f>0+P66</f>
        <v>0</v>
      </c>
      <c r="N66">
        <f>0+Q66</f>
        <v>0</v>
      </c>
      <c r="P66">
        <f>0+I67+I71+I75+I79</f>
        <v>0</v>
      </c>
      <c r="Q66">
        <f>0+N67+N71+N75+N79</f>
        <v>0</v>
      </c>
    </row>
    <row r="67" spans="1:17" x14ac:dyDescent="0.2">
      <c r="A67" s="12" t="s">
        <v>39</v>
      </c>
      <c r="B67" s="17" t="s">
        <v>122</v>
      </c>
      <c r="C67" s="17" t="s">
        <v>123</v>
      </c>
      <c r="D67" s="12" t="s">
        <v>40</v>
      </c>
      <c r="E67" s="18" t="s">
        <v>124</v>
      </c>
      <c r="F67" s="19" t="s">
        <v>125</v>
      </c>
      <c r="G67" s="20">
        <v>8</v>
      </c>
      <c r="H67" s="21">
        <v>0</v>
      </c>
      <c r="I67" s="21">
        <f>ROUND(ROUND(H67,2)*ROUND(G67,3),2)</f>
        <v>0</v>
      </c>
      <c r="N67">
        <f>(I67*21)/100</f>
        <v>0</v>
      </c>
      <c r="O67" t="s">
        <v>17</v>
      </c>
    </row>
    <row r="68" spans="1:17" ht="38.25" x14ac:dyDescent="0.2">
      <c r="A68" s="22" t="s">
        <v>42</v>
      </c>
      <c r="E68" s="23" t="s">
        <v>126</v>
      </c>
    </row>
    <row r="69" spans="1:17" x14ac:dyDescent="0.2">
      <c r="A69" s="24" t="s">
        <v>43</v>
      </c>
      <c r="E69" s="25" t="s">
        <v>127</v>
      </c>
    </row>
    <row r="70" spans="1:17" ht="63.75" x14ac:dyDescent="0.2">
      <c r="A70" t="s">
        <v>44</v>
      </c>
      <c r="E70" s="23" t="s">
        <v>128</v>
      </c>
    </row>
    <row r="71" spans="1:17" x14ac:dyDescent="0.2">
      <c r="A71" s="12" t="s">
        <v>39</v>
      </c>
      <c r="B71" s="17" t="s">
        <v>129</v>
      </c>
      <c r="C71" s="17" t="s">
        <v>130</v>
      </c>
      <c r="D71" s="12" t="s">
        <v>40</v>
      </c>
      <c r="E71" s="18" t="s">
        <v>131</v>
      </c>
      <c r="F71" s="19" t="s">
        <v>125</v>
      </c>
      <c r="G71" s="20">
        <v>8</v>
      </c>
      <c r="H71" s="21">
        <v>0</v>
      </c>
      <c r="I71" s="21">
        <f>ROUND(ROUND(H71,2)*ROUND(G71,3),2)</f>
        <v>0</v>
      </c>
      <c r="N71">
        <f>(I71*21)/100</f>
        <v>0</v>
      </c>
      <c r="O71" t="s">
        <v>17</v>
      </c>
    </row>
    <row r="72" spans="1:17" ht="25.5" x14ac:dyDescent="0.2">
      <c r="A72" s="22" t="s">
        <v>42</v>
      </c>
      <c r="E72" s="23" t="s">
        <v>132</v>
      </c>
    </row>
    <row r="73" spans="1:17" x14ac:dyDescent="0.2">
      <c r="A73" s="24" t="s">
        <v>43</v>
      </c>
      <c r="E73" s="25" t="s">
        <v>127</v>
      </c>
    </row>
    <row r="74" spans="1:17" ht="38.25" x14ac:dyDescent="0.2">
      <c r="A74" t="s">
        <v>44</v>
      </c>
      <c r="E74" s="23" t="s">
        <v>133</v>
      </c>
    </row>
    <row r="75" spans="1:17" x14ac:dyDescent="0.2">
      <c r="A75" s="12" t="s">
        <v>39</v>
      </c>
      <c r="B75" s="17" t="s">
        <v>134</v>
      </c>
      <c r="C75" s="17" t="s">
        <v>135</v>
      </c>
      <c r="D75" s="12" t="s">
        <v>40</v>
      </c>
      <c r="E75" s="18" t="s">
        <v>136</v>
      </c>
      <c r="F75" s="19" t="s">
        <v>110</v>
      </c>
      <c r="G75" s="20">
        <v>34.56</v>
      </c>
      <c r="H75" s="21">
        <v>0</v>
      </c>
      <c r="I75" s="21">
        <f>ROUND(ROUND(H75,2)*ROUND(G75,3),2)</f>
        <v>0</v>
      </c>
      <c r="N75">
        <f>(I75*21)/100</f>
        <v>0</v>
      </c>
      <c r="O75" t="s">
        <v>17</v>
      </c>
    </row>
    <row r="76" spans="1:17" ht="38.25" x14ac:dyDescent="0.2">
      <c r="A76" s="22" t="s">
        <v>42</v>
      </c>
      <c r="E76" s="23" t="s">
        <v>137</v>
      </c>
    </row>
    <row r="77" spans="1:17" x14ac:dyDescent="0.2">
      <c r="A77" s="24" t="s">
        <v>43</v>
      </c>
      <c r="E77" s="25" t="s">
        <v>138</v>
      </c>
    </row>
    <row r="78" spans="1:17" ht="25.5" x14ac:dyDescent="0.2">
      <c r="A78" t="s">
        <v>44</v>
      </c>
      <c r="E78" s="23" t="s">
        <v>139</v>
      </c>
    </row>
    <row r="79" spans="1:17" x14ac:dyDescent="0.2">
      <c r="A79" s="12" t="s">
        <v>39</v>
      </c>
      <c r="B79" s="17" t="s">
        <v>140</v>
      </c>
      <c r="C79" s="17" t="s">
        <v>141</v>
      </c>
      <c r="D79" s="12" t="s">
        <v>40</v>
      </c>
      <c r="E79" s="18" t="s">
        <v>142</v>
      </c>
      <c r="F79" s="19" t="s">
        <v>110</v>
      </c>
      <c r="G79" s="20">
        <v>8.16</v>
      </c>
      <c r="H79" s="21">
        <v>0</v>
      </c>
      <c r="I79" s="21">
        <f>ROUND(ROUND(H79,2)*ROUND(G79,3),2)</f>
        <v>0</v>
      </c>
      <c r="N79">
        <f>(I79*21)/100</f>
        <v>0</v>
      </c>
      <c r="O79" t="s">
        <v>17</v>
      </c>
    </row>
    <row r="80" spans="1:17" ht="25.5" x14ac:dyDescent="0.2">
      <c r="A80" s="22" t="s">
        <v>42</v>
      </c>
      <c r="E80" s="23" t="s">
        <v>143</v>
      </c>
    </row>
    <row r="81" spans="1:5" x14ac:dyDescent="0.2">
      <c r="A81" s="24" t="s">
        <v>43</v>
      </c>
      <c r="E81" s="25" t="s">
        <v>144</v>
      </c>
    </row>
    <row r="82" spans="1:5" ht="89.25" x14ac:dyDescent="0.2">
      <c r="A82" t="s">
        <v>44</v>
      </c>
      <c r="E82" s="23" t="s">
        <v>145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000_Ostatní + 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Nováková Veronika</cp:lastModifiedBy>
  <dcterms:modified xsi:type="dcterms:W3CDTF">2023-06-07T08:48:14Z</dcterms:modified>
  <cp:category/>
  <cp:contentStatus/>
</cp:coreProperties>
</file>